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<sst xmlns="http://schemas.openxmlformats.org/spreadsheetml/2006/main" count="1067" uniqueCount="873">
  <si>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</si>
  <si>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</si>
  <si>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</si>
  <si>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</si>
  <si>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</si>
  <si>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</si>
  <si>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</si>
  <si>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</si>
  <si>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</si>
  <si>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</si>
  <si>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</si>
  <si>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</si>
  <si>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</si>
  <si>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</si>
  <si>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</si>
  <si>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</si>
  <si>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</si>
  <si>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</si>
  <si>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</si>
  <si>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</si>
  <si>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</si>
  <si>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</si>
  <si>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</si>
  <si>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</si>
  <si>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</si>
  <si>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</si>
  <si>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</si>
  <si>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</si>
  <si>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</si>
  <si>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</si>
  <si>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</si>
  <si>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</si>
  <si>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</si>
  <si>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</si>
  <si>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</si>
  <si>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</si>
  <si>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</si>
  <si>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</si>
  <si>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</si>
  <si>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</si>
  <si>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</si>
  <si>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</si>
  <si>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</si>
  <si>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</si>
  <si>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</si>
  <si>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</si>
  <si>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</si>
  <si>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</si>
  <si>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</si>
  <si>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</si>
  <si>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</si>
  <si>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</si>
  <si>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</si>
  <si>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</si>
  <si>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</si>
  <si>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</si>
  <si>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</si>
  <si>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</si>
  <si>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</si>
  <si>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</si>
  <si>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</si>
  <si>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</si>
  <si>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</si>
  <si>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</si>
  <si>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</si>
  <si>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</si>
  <si>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</si>
  <si>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</si>
  <si>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</si>
  <si>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</si>
  <si>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</si>
  <si>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</si>
  <si>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</si>
  <si>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</si>
  <si>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</si>
  <si>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</si>
  <si>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</si>
  <si>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</si>
  <si>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</si>
  <si>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</si>
  <si>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</si>
  <si>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</si>
  <si>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</si>
  <si>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</si>
  <si>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</si>
  <si>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</si>
  <si>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</si>
  <si>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</si>
  <si>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</si>
  <si>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</si>
  <si>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</si>
  <si>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</si>
  <si>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</si>
  <si>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</si>
  <si>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</si>
  <si>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</si>
  <si>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</si>
  <si>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</si>
  <si>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</si>
  <si>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</si>
  <si>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</si>
  <si>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</si>
  <si>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</si>
  <si>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</si>
  <si>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</si>
  <si>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</si>
  <si>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</si>
  <si>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</si>
  <si>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</si>
  <si>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</si>
  <si>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</si>
  <si>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</si>
  <si>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</si>
  <si>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</si>
  <si>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</si>
  <si>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</si>
  <si>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</si>
  <si>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</si>
  <si>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</si>
  <si>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</si>
  <si>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</si>
  <si>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</si>
  <si>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</si>
  <si>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</si>
  <si>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</si>
  <si>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</si>
  <si>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</si>
  <si>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</si>
  <si>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</si>
  <si>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</si>
  <si>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</si>
  <si>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</si>
  <si>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</si>
  <si>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</si>
  <si>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</si>
  <si>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</si>
  <si>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</si>
  <si>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</si>
  <si>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</si>
  <si>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</si>
  <si>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</si>
  <si>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</si>
  <si>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</si>
  <si>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</si>
  <si>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</si>
  <si>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</si>
  <si>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</si>
  <si>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</si>
  <si>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</si>
  <si>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</si>
  <si>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</si>
  <si>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</si>
  <si>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</si>
  <si>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</si>
  <si>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</si>
  <si>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</si>
  <si>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</si>
  <si>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</si>
  <si>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</si>
  <si>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</si>
  <si>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</si>
  <si>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</si>
  <si>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</si>
  <si>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</si>
  <si>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</si>
  <si>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</si>
  <si>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</si>
  <si>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</si>
  <si>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</si>
  <si>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</si>
  <si>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</si>
  <si>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</si>
  <si>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</si>
  <si>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</si>
  <si>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</si>
  <si>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</si>
  <si>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</si>
  <si>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</si>
  <si>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</si>
  <si>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</si>
  <si>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</si>
  <si>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</si>
  <si>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</si>
  <si>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</si>
  <si>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</si>
  <si>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</si>
  <si>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</si>
  <si>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</si>
  <si>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</si>
  <si>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</si>
  <si>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</si>
  <si>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</si>
  <si>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</si>
  <si>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</si>
  <si>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</si>
  <si>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</si>
  <si>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</si>
  <si>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</si>
  <si>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</si>
  <si>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</si>
  <si>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</si>
  <si>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</si>
  <si>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</si>
  <si>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</si>
  <si>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</si>
  <si>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</si>
  <si>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</si>
  <si>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</si>
  <si>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</si>
  <si>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</si>
  <si>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</si>
  <si>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</si>
  <si>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</si>
  <si>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</si>
  <si>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</si>
  <si>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</si>
  <si>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</si>
  <si>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</si>
  <si>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</si>
  <si>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</si>
  <si>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</si>
  <si>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</si>
  <si>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</si>
  <si>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</si>
  <si>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</si>
  <si>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</si>
  <si>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</si>
  <si>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</si>
  <si>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</si>
  <si>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</si>
  <si>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</si>
  <si>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</si>
  <si>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</si>
  <si>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</si>
  <si>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</si>
  <si>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</si>
  <si>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</si>
  <si>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</si>
  <si>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</si>
  <si>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</si>
  <si>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</si>
  <si>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</si>
  <si>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</si>
  <si>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</si>
  <si>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</si>
  <si>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</si>
  <si>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</si>
  <si>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</si>
  <si>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</si>
  <si>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</si>
  <si>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</si>
  <si>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</si>
  <si>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</si>
  <si>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</si>
  <si>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</si>
  <si>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</si>
  <si>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</si>
  <si>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</si>
  <si>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</si>
  <si>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</si>
  <si>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</si>
  <si>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</si>
  <si>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</si>
  <si>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</si>
  <si>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</si>
  <si>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</si>
  <si>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</si>
  <si>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</si>
  <si>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</si>
  <si>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</si>
  <si>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</si>
  <si>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</si>
  <si>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</si>
  <si>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</si>
  <si>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</si>
  <si>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</si>
  <si>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</si>
  <si>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</si>
  <si>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</si>
  <si>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</si>
  <si>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</si>
  <si>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</si>
  <si>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</si>
  <si>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</si>
  <si>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</si>
  <si>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</si>
  <si>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</si>
  <si>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</si>
  <si>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</si>
  <si>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</si>
  <si>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</si>
  <si>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</si>
  <si>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</si>
  <si>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</si>
  <si>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</si>
  <si>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</si>
  <si>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</si>
  <si>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</si>
  <si>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</si>
  <si>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</si>
  <si>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</si>
  <si>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</si>
  <si>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</si>
  <si>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</si>
  <si>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</si>
  <si>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</si>
  <si>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</si>
  <si>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</si>
  <si>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</si>
  <si>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</si>
  <si>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</si>
  <si>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</si>
  <si>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</si>
  <si>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</si>
  <si>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</si>
  <si>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</si>
  <si>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</si>
  <si>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</si>
  <si>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</si>
  <si>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</si>
  <si>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</si>
  <si>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</si>
  <si>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</si>
  <si>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</si>
  <si>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</si>
  <si>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</si>
  <si>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</si>
  <si>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</si>
  <si>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</si>
  <si>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</si>
  <si>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</si>
  <si>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</si>
  <si>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</si>
  <si>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</si>
  <si>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</si>
  <si>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</si>
  <si>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</si>
  <si>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</si>
  <si>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</si>
  <si>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</si>
  <si>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</si>
  <si>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</si>
  <si>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</si>
  <si>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</si>
  <si>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</si>
  <si>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</si>
  <si>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</si>
  <si>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</si>
  <si>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</si>
  <si>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</si>
  <si>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</si>
  <si>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</si>
  <si>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</si>
  <si>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</si>
  <si>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</si>
  <si>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</si>
  <si>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</si>
  <si>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</si>
  <si>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</si>
  <si>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</si>
  <si>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</si>
  <si>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</si>
  <si>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</si>
  <si>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</si>
  <si>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</si>
  <si>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</si>
  <si>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</si>
  <si>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</si>
  <si>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</si>
  <si>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</si>
  <si>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</si>
  <si>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</si>
  <si>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</si>
  <si>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</si>
  <si>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</si>
  <si>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</si>
  <si>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</si>
  <si>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</si>
  <si>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</si>
  <si>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</si>
  <si>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</si>
  <si>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</si>
  <si>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</si>
  <si>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</si>
  <si>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</si>
  <si>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</si>
  <si>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</si>
  <si>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</si>
  <si>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</si>
  <si>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</si>
  <si>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</si>
  <si>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</si>
  <si>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</si>
  <si>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</si>
  <si>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</si>
  <si>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</si>
  <si>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</si>
  <si>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</si>
  <si>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</si>
  <si>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</si>
  <si>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</si>
  <si>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</si>
  <si>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</si>
  <si>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</si>
  <si>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</si>
  <si>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</si>
  <si>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</si>
  <si>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</si>
  <si>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</si>
  <si>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</si>
  <si>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</si>
  <si>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</si>
  <si>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</si>
  <si>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</si>
  <si>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</si>
  <si>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</si>
  <si>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</si>
  <si>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</si>
  <si>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</si>
  <si>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</si>
  <si>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</si>
  <si>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</si>
  <si>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</si>
  <si>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</si>
  <si>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</si>
  <si>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</si>
  <si>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</si>
  <si>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</si>
  <si>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</si>
  <si>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</si>
  <si>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</si>
  <si>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</si>
  <si>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</si>
  <si>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</si>
  <si>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</si>
  <si>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</si>
  <si>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</si>
  <si>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</si>
  <si>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</si>
  <si>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</si>
  <si>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</si>
  <si>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</si>
  <si>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</si>
  <si>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</si>
  <si>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</si>
  <si>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</si>
  <si>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</si>
  <si>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</si>
  <si>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</si>
  <si>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</si>
  <si>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</si>
  <si>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</si>
  <si>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</si>
  <si>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</si>
  <si>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</si>
  <si>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</si>
  <si>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</si>
  <si>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</si>
  <si>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</si>
  <si>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</si>
  <si>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</si>
  <si>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</si>
  <si>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</si>
  <si>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</si>
  <si>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</si>
  <si>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</si>
  <si>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</si>
  <si>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</si>
  <si>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</si>
  <si>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</si>
  <si>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</si>
  <si>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</si>
  <si>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</si>
  <si>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</si>
  <si>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</si>
  <si>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</si>
  <si>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</si>
  <si>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</si>
  <si>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</si>
  <si>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</si>
  <si>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</si>
  <si>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</si>
  <si>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</si>
  <si>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</si>
  <si>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</si>
  <si>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</si>
  <si>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</si>
  <si>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</si>
  <si>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</si>
  <si>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</si>
  <si>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</si>
  <si>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</si>
  <si>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</si>
  <si>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</si>
  <si>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</si>
  <si>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</si>
  <si>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</si>
  <si>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</si>
  <si>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</si>
  <si>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</si>
  <si>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</si>
  <si>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</si>
  <si>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</si>
  <si>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</si>
  <si>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</si>
  <si>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</si>
  <si>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</si>
  <si>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</si>
  <si>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</si>
  <si>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</si>
  <si>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</si>
  <si>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</si>
  <si>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</si>
  <si>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</si>
  <si>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</si>
  <si>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</si>
  <si>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</si>
  <si>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</si>
  <si>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</si>
  <si>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</si>
  <si>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</si>
  <si>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</si>
  <si>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</si>
  <si>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</si>
  <si>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</si>
  <si>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</si>
  <si>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</si>
  <si>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</si>
  <si>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</si>
  <si>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</si>
  <si>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</si>
  <si>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</si>
  <si>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</si>
  <si>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</si>
  <si>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</si>
  <si>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</si>
  <si>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</si>
  <si>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</si>
  <si>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</si>
  <si>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</si>
  <si>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</si>
  <si>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</si>
  <si>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</si>
  <si>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</si>
  <si>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</si>
  <si>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</si>
  <si>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</si>
  <si>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</si>
  <si>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</si>
  <si>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</si>
  <si>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</si>
  <si>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</si>
  <si>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</si>
  <si>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</si>
  <si>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</si>
  <si>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</si>
  <si>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</si>
  <si>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</si>
  <si>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</si>
  <si>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</si>
  <si>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</si>
  <si>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</si>
  <si>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</si>
  <si>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</si>
  <si>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</si>
  <si>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</si>
  <si>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</si>
  <si>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</si>
  <si>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</si>
  <si>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</si>
  <si>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</si>
  <si>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</si>
  <si>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</si>
  <si>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</si>
  <si>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</si>
  <si>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</si>
  <si>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</si>
  <si>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</si>
  <si>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</si>
  <si>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</si>
  <si>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</si>
  <si>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</si>
  <si>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</si>
  <si>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</si>
  <si>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</si>
  <si>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</si>
  <si>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</si>
  <si>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</si>
  <si>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</si>
  <si>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</si>
  <si>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</si>
  <si>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</si>
  <si>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</si>
  <si>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</si>
  <si>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</si>
  <si>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</si>
  <si>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</si>
  <si>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</si>
  <si>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</si>
  <si>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</si>
  <si>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</si>
  <si>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</si>
  <si>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</si>
  <si>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</si>
  <si>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</si>
  <si>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</si>
  <si>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</si>
  <si>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</si>
  <si>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</si>
  <si>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</si>
  <si>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</si>
  <si>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</si>
  <si>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</si>
  <si>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</si>
  <si>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</si>
  <si>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</si>
  <si>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</si>
  <si>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</si>
  <si>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</si>
  <si>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</si>
  <si>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</si>
  <si>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</si>
  <si>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</si>
  <si>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</si>
  <si>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</si>
  <si>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</si>
  <si>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</si>
  <si>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</si>
  <si>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</si>
  <si>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</si>
  <si>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</si>
  <si>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</si>
  <si>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</si>
  <si>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</si>
  <si>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</si>
  <si>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</si>
  <si>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</si>
  <si>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</si>
  <si>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</si>
  <si>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</si>
  <si>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</si>
  <si>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</si>
  <si>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</si>
  <si>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</si>
  <si>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</si>
  <si>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</si>
  <si>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</si>
  <si>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</si>
  <si>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</si>
  <si>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</si>
  <si>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</si>
  <si>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</si>
  <si>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</si>
  <si>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</si>
  <si>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</si>
  <si>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</si>
  <si>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</si>
  <si>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</si>
  <si>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</si>
  <si>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</si>
  <si>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</si>
  <si>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</si>
  <si>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</si>
  <si>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</si>
  <si>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</si>
  <si>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</si>
  <si>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</si>
  <si>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</si>
  <si>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</si>
  <si>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</si>
  <si>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</si>
  <si>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</si>
  <si>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</si>
  <si>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</si>
  <si>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</si>
  <si>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</si>
  <si>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</si>
  <si>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</si>
  <si>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</si>
  <si>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</si>
  <si>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</si>
  <si>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</si>
  <si>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</si>
  <si>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</si>
  <si>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</si>
  <si>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</si>
  <si>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</si>
  <si>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</si>
  <si>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</si>
  <si>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</si>
  <si>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</si>
  <si>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</si>
  <si>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</si>
  <si>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</si>
  <si>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</si>
  <si>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</si>
  <si>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</si>
  <si>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</si>
  <si>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</si>
  <si>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</si>
  <si>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</si>
  <si>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</si>
  <si>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</si>
  <si>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</si>
  <si>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</si>
  <si>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</si>
  <si>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</si>
  <si>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</si>
  <si>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</si>
  <si>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</si>
  <si>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</si>
  <si>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</si>
  <si>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</si>
  <si>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</si>
  <si>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</si>
  <si>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</si>
  <si>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</si>
  <si>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</si>
  <si>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</si>
  <si>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</si>
  <si>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</si>
  <si>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</si>
  <si>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</si>
  <si>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</si>
  <si>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</si>
  <si>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</si>
  <si>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</si>
  <si>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</si>
  <si>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</si>
  <si>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</si>
  <si>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</si>
  <si>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</si>
  <si>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</si>
  <si>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</si>
  <si>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</si>
  <si>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</si>
  <si>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</si>
  <si>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</si>
  <si>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</si>
  <si>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</si>
  <si>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</si>
  <si>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</si>
  <si>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</si>
  <si>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</si>
  <si>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</si>
  <si>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</si>
  <si>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</si>
  <si>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</si>
  <si>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</si>
  <si>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</si>
  <si>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</si>
  <si>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</si>
  <si>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</si>
  <si>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</si>
  <si>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</si>
  <si>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</si>
  <si>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</si>
  <si>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</si>
  <si>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</si>
  <si>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</si>
  <si>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</si>
  <si>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</si>
  <si>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</si>
  <si>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</si>
  <si>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</si>
  <si>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</si>
  <si>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</si>
  <si>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</si>
  <si>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</si>
  <si>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</si>
  <si>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</si>
  <si>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</si>
  <si>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</si>
  <si>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</si>
  <si>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</si>
  <si>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</si>
  <si>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</si>
  <si>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</si>
  <si>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</si>
  <si>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</si>
  <si>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</si>
  <si>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</si>
  <si>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</si>
  <si>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</si>
  <si>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</si>
  <si>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</si>
  <si>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</si>
  <si>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</si>
  <si>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</si>
  <si>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</si>
  <si>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</si>
  <si>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</si>
  <si>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</si>
  <si>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</si>
  <si>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</si>
  <si>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</si>
  <si>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</si>
  <si>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</si>
  <si>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</si>
  <si>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</si>
  <si>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</si>
  <si>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</si>
  <si>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</si>
  <si>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</si>
  <si>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</si>
  <si>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</si>
  <si>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</si>
  <si>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</si>
  <si>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</si>
  <si>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</si>
  <si>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</si>
  <si>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</si>
  <si>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</si>
  <si>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</si>
  <si>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</si>
  <si>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</si>
  <si>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</si>
  <si>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</si>
  <si>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</si>
  <si>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</si>
  <si>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</si>
  <si>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</si>
  <si>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</si>
  <si>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</si>
  <si>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</si>
  <si>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</si>
  <si>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</si>
  <si>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</si>
  <si>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</si>
  <si>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</si>
  <si>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</si>
  <si>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</si>
  <si>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</si>
  <si>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</si>
  <si>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</si>
  <si>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</si>
  <si>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</si>
  <si>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</si>
  <si>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</si>
  <si>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</si>
  <si>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</si>
  <si>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</si>
  <si>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</si>
  <si>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</si>
  <si>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</si>
  <si>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</si>
  <si>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</si>
  <si>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</si>
  <si>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</si>
  <si>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</si>
  <si>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</si>
  <si>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</si>
  <si>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</si>
  <si>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</si>
  <si>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</si>
  <si>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</si>
  <si>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</si>
  <si>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</si>
  <si>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</si>
  <si>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</si>
  <si>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</si>
  <si>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</si>
  <si>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</si>
  <si>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</si>
  <si>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</si>
  <si>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</si>
  <si>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</si>
  <si>
    <t>Дата на съставяне:12.07.2010</t>
  </si>
  <si>
    <t>01.01.2012 - 30.06.2012 г.</t>
  </si>
  <si>
    <t>Дата на съставяне: 12.07.2012</t>
  </si>
  <si>
    <t>Дата на съставяне:                                       12.07.2012</t>
  </si>
  <si>
    <t xml:space="preserve">Дата  на съставяне: 12.07.2012                                                                                                                             </t>
  </si>
  <si>
    <t>Дата на съставяне:12.07.2012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</si>
</sst>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274</v>
      </c>
      <c r="D13" s="151">
        <v>421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68</v>
      </c>
      <c r="D15" s="151">
        <v>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12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354</v>
      </c>
      <c r="D19" s="155">
        <f>SUM(D11:D18)</f>
        <v>445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3219</v>
      </c>
      <c r="H27" s="154">
        <f>SUM(H28:H30)</f>
        <v>2989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3219</v>
      </c>
      <c r="H28" s="152">
        <v>2989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62</v>
      </c>
      <c r="H31" s="152">
        <v>230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3281</v>
      </c>
      <c r="H33" s="154">
        <f>H27+H31+H32</f>
        <v>3219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4420</v>
      </c>
      <c r="H36" s="154">
        <f>H25+H17+H33</f>
        <v>4358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261</v>
      </c>
      <c r="H46" s="152">
        <v>266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261</v>
      </c>
      <c r="H49" s="154">
        <f>SUM(H43:H48)</f>
        <v>266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354</v>
      </c>
      <c r="D55" s="155">
        <f>D19+D20+D21+D27+D32+D45+D51+D53+D54</f>
        <v>445</v>
      </c>
      <c r="E55" s="237" t="s">
        <v>172</v>
      </c>
      <c r="F55" s="261" t="s">
        <v>173</v>
      </c>
      <c r="G55" s="154">
        <f>G49+G51+G52+G53+G54</f>
        <v>265</v>
      </c>
      <c r="H55" s="154">
        <f>H49+H51+H52+H53+H54</f>
        <v>270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1262</v>
      </c>
      <c r="D58" s="151">
        <v>1290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866</v>
      </c>
      <c r="D59" s="151">
        <v>798</v>
      </c>
      <c r="E59" s="251" t="s">
        <v>181</v>
      </c>
      <c r="F59" s="242" t="s">
        <v>182</v>
      </c>
      <c r="G59" s="152"/>
      <c r="H59" s="152">
        <v>4</v>
      </c>
      <c r="M59" s="157"/>
    </row>
    <row r="60" spans="1:8" ht="15">
      <c r="A60" s="235" t="s">
        <v>183</v>
      </c>
      <c r="B60" s="241" t="s">
        <v>184</v>
      </c>
      <c r="C60" s="151">
        <v>2015</v>
      </c>
      <c r="D60" s="151">
        <v>2143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0</v>
      </c>
      <c r="E61" s="243" t="s">
        <v>189</v>
      </c>
      <c r="F61" s="272" t="s">
        <v>190</v>
      </c>
      <c r="G61" s="154">
        <f>SUM(G62:G68)</f>
        <v>181</v>
      </c>
      <c r="H61" s="154">
        <f>SUM(H62:H68)</f>
        <v>263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4143</v>
      </c>
      <c r="D64" s="155">
        <f>SUM(D58:D63)</f>
        <v>4231</v>
      </c>
      <c r="E64" s="237" t="s">
        <v>200</v>
      </c>
      <c r="F64" s="242" t="s">
        <v>201</v>
      </c>
      <c r="G64" s="152">
        <v>121</v>
      </c>
      <c r="H64" s="152">
        <v>185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</v>
      </c>
      <c r="H65" s="152">
        <v>46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</v>
      </c>
      <c r="H66" s="152">
        <v>14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6</v>
      </c>
      <c r="H67" s="152">
        <v>6</v>
      </c>
    </row>
    <row r="68" spans="1:8" ht="15">
      <c r="A68" s="235" t="s">
        <v>211</v>
      </c>
      <c r="B68" s="241" t="s">
        <v>212</v>
      </c>
      <c r="C68" s="151">
        <v>283</v>
      </c>
      <c r="D68" s="151">
        <v>205</v>
      </c>
      <c r="E68" s="237" t="s">
        <v>213</v>
      </c>
      <c r="F68" s="242" t="s">
        <v>214</v>
      </c>
      <c r="G68" s="152">
        <v>12</v>
      </c>
      <c r="H68" s="152">
        <v>12</v>
      </c>
    </row>
    <row r="69" spans="1:8" ht="15">
      <c r="A69" s="235" t="s">
        <v>215</v>
      </c>
      <c r="B69" s="241" t="s">
        <v>216</v>
      </c>
      <c r="C69" s="151">
        <v>64</v>
      </c>
      <c r="D69" s="151">
        <v>3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10</v>
      </c>
      <c r="H70" s="152">
        <v>14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191</v>
      </c>
      <c r="H71" s="161">
        <f>H59+H60+H61+H69+H70</f>
        <v>281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347</v>
      </c>
      <c r="D75" s="155">
        <f>SUM(D67:D74)</f>
        <v>208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191</v>
      </c>
      <c r="H79" s="162">
        <f>H71+H74+H75+H76</f>
        <v>281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27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>
        <v>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32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4522</v>
      </c>
      <c r="D93" s="155">
        <f>D64+D75+D84+D91+D92</f>
        <v>4464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4876</v>
      </c>
      <c r="D94" s="164">
        <f>D93+D55</f>
        <v>4909</v>
      </c>
      <c r="E94" s="449" t="s">
        <v>270</v>
      </c>
      <c r="F94" s="289" t="s">
        <v>271</v>
      </c>
      <c r="G94" s="165">
        <f>G36+G39+G55+G79</f>
        <v>4876</v>
      </c>
      <c r="H94" s="165">
        <f>H36+H39+H55+H79</f>
        <v>4909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9" sqref="D1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01.01.2012 - 30.06.2012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32</v>
      </c>
      <c r="D9" s="46">
        <v>60</v>
      </c>
      <c r="E9" s="298" t="s">
        <v>284</v>
      </c>
      <c r="F9" s="549" t="s">
        <v>285</v>
      </c>
      <c r="G9" s="550">
        <v>337</v>
      </c>
      <c r="H9" s="550">
        <v>410</v>
      </c>
    </row>
    <row r="10" spans="1:8" ht="12">
      <c r="A10" s="298" t="s">
        <v>286</v>
      </c>
      <c r="B10" s="299" t="s">
        <v>287</v>
      </c>
      <c r="C10" s="46">
        <v>58</v>
      </c>
      <c r="D10" s="46">
        <v>91</v>
      </c>
      <c r="E10" s="298" t="s">
        <v>288</v>
      </c>
      <c r="F10" s="549" t="s">
        <v>289</v>
      </c>
      <c r="G10" s="550">
        <v>253</v>
      </c>
      <c r="H10" s="550">
        <v>365</v>
      </c>
    </row>
    <row r="11" spans="1:8" ht="12">
      <c r="A11" s="298" t="s">
        <v>290</v>
      </c>
      <c r="B11" s="299" t="s">
        <v>291</v>
      </c>
      <c r="C11" s="46">
        <v>166</v>
      </c>
      <c r="D11" s="46">
        <v>178</v>
      </c>
      <c r="E11" s="300" t="s">
        <v>292</v>
      </c>
      <c r="F11" s="549" t="s">
        <v>293</v>
      </c>
      <c r="G11" s="550">
        <v>6</v>
      </c>
      <c r="H11" s="550">
        <v>25</v>
      </c>
    </row>
    <row r="12" spans="1:8" ht="12">
      <c r="A12" s="298" t="s">
        <v>294</v>
      </c>
      <c r="B12" s="299" t="s">
        <v>295</v>
      </c>
      <c r="C12" s="46">
        <v>107</v>
      </c>
      <c r="D12" s="46">
        <v>101</v>
      </c>
      <c r="E12" s="300" t="s">
        <v>78</v>
      </c>
      <c r="F12" s="549" t="s">
        <v>296</v>
      </c>
      <c r="G12" s="550">
        <v>61</v>
      </c>
      <c r="H12" s="550"/>
    </row>
    <row r="13" spans="1:18" ht="12">
      <c r="A13" s="298" t="s">
        <v>297</v>
      </c>
      <c r="B13" s="299" t="s">
        <v>298</v>
      </c>
      <c r="C13" s="46">
        <v>20</v>
      </c>
      <c r="D13" s="46">
        <v>19</v>
      </c>
      <c r="E13" s="301" t="s">
        <v>51</v>
      </c>
      <c r="F13" s="551" t="s">
        <v>299</v>
      </c>
      <c r="G13" s="548">
        <f>SUM(G9:G12)</f>
        <v>657</v>
      </c>
      <c r="H13" s="548">
        <f>SUM(H9:H12)</f>
        <v>800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174</v>
      </c>
      <c r="D14" s="46">
        <v>189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</v>
      </c>
      <c r="D16" s="47">
        <v>20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570</v>
      </c>
      <c r="D19" s="49">
        <f>SUM(D9:D15)+D16</f>
        <v>658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</v>
      </c>
      <c r="H21" s="550"/>
    </row>
    <row r="22" spans="1:8" ht="24">
      <c r="A22" s="304" t="s">
        <v>323</v>
      </c>
      <c r="B22" s="305" t="s">
        <v>324</v>
      </c>
      <c r="C22" s="46">
        <v>18</v>
      </c>
      <c r="D22" s="46">
        <v>27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3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7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26</v>
      </c>
      <c r="D26" s="49">
        <f>SUM(D22:D25)</f>
        <v>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596</v>
      </c>
      <c r="D28" s="50">
        <f>D26+D19</f>
        <v>692</v>
      </c>
      <c r="E28" s="127" t="s">
        <v>338</v>
      </c>
      <c r="F28" s="554" t="s">
        <v>339</v>
      </c>
      <c r="G28" s="548">
        <f>G13+G15+G24</f>
        <v>658</v>
      </c>
      <c r="H28" s="548">
        <f>H13+H15+H24</f>
        <v>800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62</v>
      </c>
      <c r="D30" s="50">
        <f>IF((H28-D28)&gt;0,H28-D28,0)</f>
        <v>108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596</v>
      </c>
      <c r="D33" s="49">
        <f>D28-D31+D32</f>
        <v>692</v>
      </c>
      <c r="E33" s="127" t="s">
        <v>352</v>
      </c>
      <c r="F33" s="554" t="s">
        <v>353</v>
      </c>
      <c r="G33" s="53">
        <f>G32-G31+G28</f>
        <v>658</v>
      </c>
      <c r="H33" s="53">
        <f>H32-H31+H28</f>
        <v>800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62</v>
      </c>
      <c r="D34" s="50">
        <f>IF((H33-D33)&gt;0,H33-D33,0)</f>
        <v>108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62</v>
      </c>
      <c r="D39" s="460">
        <f>+IF((H33-D33-D35)&gt;0,H33-D33-D35,0)</f>
        <v>108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62</v>
      </c>
      <c r="D41" s="52">
        <f>IF(H39=0,IF(D39-D40&gt;0,D39-D40+H40,0),IF(H39-H40&lt;0,H40-H39+D39,0))</f>
        <v>108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658</v>
      </c>
      <c r="D42" s="53">
        <f>D33+D35+D39</f>
        <v>800</v>
      </c>
      <c r="E42" s="128" t="s">
        <v>379</v>
      </c>
      <c r="F42" s="129" t="s">
        <v>380</v>
      </c>
      <c r="G42" s="53">
        <f>G39+G33</f>
        <v>658</v>
      </c>
      <c r="H42" s="53">
        <f>H39+H33</f>
        <v>800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41102</v>
      </c>
      <c r="C48" s="427" t="s">
        <v>381</v>
      </c>
      <c r="D48" s="583" t="s">
        <v>860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861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8" sqref="C48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01.01.2012 - 30.06.2012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823</v>
      </c>
      <c r="D10" s="54">
        <v>1964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-571</v>
      </c>
      <c r="D11" s="54">
        <v>-1058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-121</v>
      </c>
      <c r="D13" s="54">
        <v>-118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-56</v>
      </c>
      <c r="D14" s="54">
        <v>-77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-9</v>
      </c>
      <c r="D15" s="54">
        <v>-5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-25</v>
      </c>
      <c r="D17" s="54">
        <v>-31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41</v>
      </c>
      <c r="D20" s="55">
        <f>SUM(D10:D19)</f>
        <v>673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-25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-25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216</v>
      </c>
      <c r="D36" s="54">
        <v>225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-225</v>
      </c>
      <c r="D37" s="54">
        <v>-896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-9</v>
      </c>
      <c r="D42" s="55">
        <f>SUM(D34:D41)</f>
        <v>-671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</v>
      </c>
      <c r="D43" s="55">
        <f>D42+D32+D20</f>
        <v>2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32</v>
      </c>
      <c r="D45" s="55">
        <f>D44+D43</f>
        <v>39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27</v>
      </c>
      <c r="D46" s="56">
        <v>26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5</v>
      </c>
      <c r="D47" s="56">
        <v>13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01.01.2012 - 30.06.2012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3219</v>
      </c>
      <c r="J11" s="58">
        <f>'справка №1-БАЛАНС'!H29+'справка №1-БАЛАНС'!H32</f>
        <v>0</v>
      </c>
      <c r="K11" s="60"/>
      <c r="L11" s="344">
        <f>SUM(C11:K11)</f>
        <v>4358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3219</v>
      </c>
      <c r="J15" s="61">
        <f t="shared" si="2"/>
        <v>0</v>
      </c>
      <c r="K15" s="61">
        <f t="shared" si="2"/>
        <v>0</v>
      </c>
      <c r="L15" s="344">
        <f t="shared" si="1"/>
        <v>4358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62</v>
      </c>
      <c r="J16" s="345">
        <f>+'справка №1-БАЛАНС'!G32</f>
        <v>0</v>
      </c>
      <c r="K16" s="60"/>
      <c r="L16" s="344">
        <f t="shared" si="1"/>
        <v>62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3281</v>
      </c>
      <c r="J29" s="59">
        <f t="shared" si="6"/>
        <v>0</v>
      </c>
      <c r="K29" s="59">
        <f t="shared" si="6"/>
        <v>0</v>
      </c>
      <c r="L29" s="344">
        <f t="shared" si="1"/>
        <v>4420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3281</v>
      </c>
      <c r="J32" s="59">
        <f t="shared" si="7"/>
        <v>0</v>
      </c>
      <c r="K32" s="59">
        <f t="shared" si="7"/>
        <v>0</v>
      </c>
      <c r="L32" s="344">
        <f t="shared" si="1"/>
        <v>4420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4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МЕТРОН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01.01.2012 - 30.06.2012 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1501</v>
      </c>
      <c r="E11" s="189">
        <v>3</v>
      </c>
      <c r="F11" s="189"/>
      <c r="G11" s="74">
        <f t="shared" si="2"/>
        <v>1504</v>
      </c>
      <c r="H11" s="65"/>
      <c r="I11" s="65"/>
      <c r="J11" s="74">
        <f t="shared" si="3"/>
        <v>1504</v>
      </c>
      <c r="K11" s="65">
        <v>1080</v>
      </c>
      <c r="L11" s="65">
        <v>150</v>
      </c>
      <c r="M11" s="65"/>
      <c r="N11" s="74">
        <f t="shared" si="4"/>
        <v>1230</v>
      </c>
      <c r="O11" s="65"/>
      <c r="P11" s="65"/>
      <c r="Q11" s="74">
        <f t="shared" si="0"/>
        <v>1230</v>
      </c>
      <c r="R11" s="74">
        <f t="shared" si="1"/>
        <v>274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455</v>
      </c>
      <c r="E13" s="189">
        <v>72</v>
      </c>
      <c r="F13" s="189">
        <v>267</v>
      </c>
      <c r="G13" s="74">
        <f t="shared" si="2"/>
        <v>260</v>
      </c>
      <c r="H13" s="65"/>
      <c r="I13" s="65"/>
      <c r="J13" s="74">
        <f t="shared" si="3"/>
        <v>260</v>
      </c>
      <c r="K13" s="65">
        <v>447</v>
      </c>
      <c r="L13" s="65">
        <v>12</v>
      </c>
      <c r="M13" s="65">
        <v>267</v>
      </c>
      <c r="N13" s="74">
        <f t="shared" si="4"/>
        <v>192</v>
      </c>
      <c r="O13" s="65"/>
      <c r="P13" s="65"/>
      <c r="Q13" s="74">
        <f t="shared" si="0"/>
        <v>192</v>
      </c>
      <c r="R13" s="74">
        <f t="shared" si="1"/>
        <v>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107</v>
      </c>
      <c r="E14" s="189"/>
      <c r="F14" s="189"/>
      <c r="G14" s="74">
        <f t="shared" si="2"/>
        <v>107</v>
      </c>
      <c r="H14" s="65"/>
      <c r="I14" s="65"/>
      <c r="J14" s="74">
        <f t="shared" si="3"/>
        <v>107</v>
      </c>
      <c r="K14" s="65">
        <v>91</v>
      </c>
      <c r="L14" s="65">
        <v>4</v>
      </c>
      <c r="M14" s="65"/>
      <c r="N14" s="74">
        <f t="shared" si="4"/>
        <v>95</v>
      </c>
      <c r="O14" s="65"/>
      <c r="P14" s="65"/>
      <c r="Q14" s="74">
        <f t="shared" si="0"/>
        <v>95</v>
      </c>
      <c r="R14" s="74">
        <f t="shared" si="1"/>
        <v>12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>
        <v>1</v>
      </c>
      <c r="L16" s="65"/>
      <c r="M16" s="65"/>
      <c r="N16" s="74">
        <f t="shared" si="4"/>
        <v>1</v>
      </c>
      <c r="O16" s="65"/>
      <c r="P16" s="65"/>
      <c r="Q16" s="74">
        <f aca="true" t="shared" si="5" ref="Q16:Q25">N16+O16-P16</f>
        <v>1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2064</v>
      </c>
      <c r="E17" s="194">
        <f>SUM(E9:E16)</f>
        <v>75</v>
      </c>
      <c r="F17" s="194">
        <f>SUM(F9:F16)</f>
        <v>267</v>
      </c>
      <c r="G17" s="74">
        <f t="shared" si="2"/>
        <v>1872</v>
      </c>
      <c r="H17" s="75">
        <f>SUM(H9:H16)</f>
        <v>0</v>
      </c>
      <c r="I17" s="75">
        <f>SUM(I9:I16)</f>
        <v>0</v>
      </c>
      <c r="J17" s="74">
        <f t="shared" si="3"/>
        <v>1872</v>
      </c>
      <c r="K17" s="75">
        <f>SUM(K9:K16)</f>
        <v>1619</v>
      </c>
      <c r="L17" s="75">
        <f>SUM(L9:L16)</f>
        <v>166</v>
      </c>
      <c r="M17" s="75">
        <f>SUM(M9:M16)</f>
        <v>267</v>
      </c>
      <c r="N17" s="74">
        <f t="shared" si="4"/>
        <v>1518</v>
      </c>
      <c r="O17" s="75">
        <f>SUM(O9:O16)</f>
        <v>0</v>
      </c>
      <c r="P17" s="75">
        <f>SUM(P9:P16)</f>
        <v>0</v>
      </c>
      <c r="Q17" s="74">
        <f t="shared" si="5"/>
        <v>1518</v>
      </c>
      <c r="R17" s="74">
        <f t="shared" si="6"/>
        <v>354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15</v>
      </c>
      <c r="L22" s="65"/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15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15</v>
      </c>
      <c r="H25" s="66">
        <f t="shared" si="7"/>
        <v>0</v>
      </c>
      <c r="I25" s="66">
        <f t="shared" si="7"/>
        <v>0</v>
      </c>
      <c r="J25" s="67">
        <f t="shared" si="3"/>
        <v>15</v>
      </c>
      <c r="K25" s="66">
        <f t="shared" si="7"/>
        <v>15</v>
      </c>
      <c r="L25" s="66">
        <f t="shared" si="7"/>
        <v>0</v>
      </c>
      <c r="M25" s="66">
        <f t="shared" si="7"/>
        <v>0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2079</v>
      </c>
      <c r="E40" s="438">
        <f>E17+E18+E19+E25+E38+E39</f>
        <v>75</v>
      </c>
      <c r="F40" s="438">
        <f aca="true" t="shared" si="13" ref="F40:R40">F17+F18+F19+F25+F38+F39</f>
        <v>267</v>
      </c>
      <c r="G40" s="438">
        <f t="shared" si="13"/>
        <v>1887</v>
      </c>
      <c r="H40" s="438">
        <f t="shared" si="13"/>
        <v>0</v>
      </c>
      <c r="I40" s="438">
        <f t="shared" si="13"/>
        <v>0</v>
      </c>
      <c r="J40" s="438">
        <f t="shared" si="13"/>
        <v>1887</v>
      </c>
      <c r="K40" s="438">
        <f t="shared" si="13"/>
        <v>1634</v>
      </c>
      <c r="L40" s="438">
        <f t="shared" si="13"/>
        <v>166</v>
      </c>
      <c r="M40" s="438">
        <f t="shared" si="13"/>
        <v>267</v>
      </c>
      <c r="N40" s="438">
        <f t="shared" si="13"/>
        <v>1533</v>
      </c>
      <c r="O40" s="438">
        <f t="shared" si="13"/>
        <v>0</v>
      </c>
      <c r="P40" s="438">
        <f t="shared" si="13"/>
        <v>0</v>
      </c>
      <c r="Q40" s="438">
        <f t="shared" si="13"/>
        <v>1533</v>
      </c>
      <c r="R40" s="438">
        <f t="shared" si="13"/>
        <v>354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866</v>
      </c>
      <c r="I44" s="356" t="s">
        <v>860</v>
      </c>
      <c r="J44" s="356"/>
      <c r="K44" s="599"/>
      <c r="L44" s="599"/>
      <c r="M44" s="599"/>
      <c r="N44" s="599"/>
      <c r="O44" s="604" t="s">
        <v>865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2">
      <selection activeCell="A111" sqref="A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01.01.2012 - 30.06.2012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283</v>
      </c>
      <c r="D28" s="108">
        <v>283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64</v>
      </c>
      <c r="D29" s="108">
        <v>64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347</v>
      </c>
      <c r="D43" s="104">
        <f>D24+D28+D29+D31+D30+D32+D33+D38</f>
        <v>347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347</v>
      </c>
      <c r="D44" s="103">
        <f>D43+D21+D19+D9</f>
        <v>347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</v>
      </c>
      <c r="D68" s="108">
        <v>4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261</v>
      </c>
      <c r="D75" s="103">
        <f>D76+D78</f>
        <v>0</v>
      </c>
      <c r="E75" s="103">
        <f>E76+E78</f>
        <v>261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261</v>
      </c>
      <c r="D76" s="108"/>
      <c r="E76" s="119">
        <f t="shared" si="1"/>
        <v>261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181</v>
      </c>
      <c r="D85" s="104">
        <f>SUM(D86:D90)+D94</f>
        <v>181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121</v>
      </c>
      <c r="D87" s="108">
        <v>121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27</v>
      </c>
      <c r="D88" s="108">
        <v>27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15</v>
      </c>
      <c r="D89" s="108">
        <v>15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12</v>
      </c>
      <c r="D90" s="103">
        <f>SUM(D91:D93)</f>
        <v>12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442</v>
      </c>
      <c r="D96" s="104">
        <f>D85+D80+D75+D71+D95</f>
        <v>181</v>
      </c>
      <c r="E96" s="104">
        <f>E85+E80+E75+E71+E95</f>
        <v>261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446</v>
      </c>
      <c r="D97" s="104">
        <f>D96+D68+D66</f>
        <v>185</v>
      </c>
      <c r="E97" s="104">
        <f>E96+E68+E66</f>
        <v>261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10</v>
      </c>
      <c r="D104" s="108"/>
      <c r="E104" s="108">
        <v>3</v>
      </c>
      <c r="F104" s="125">
        <f>C104+D104-E104</f>
        <v>7</v>
      </c>
    </row>
    <row r="105" spans="1:16" ht="12">
      <c r="A105" s="412" t="s">
        <v>775</v>
      </c>
      <c r="B105" s="395" t="s">
        <v>776</v>
      </c>
      <c r="C105" s="103">
        <f>SUM(C102:C104)</f>
        <v>10</v>
      </c>
      <c r="D105" s="103">
        <f>SUM(D102:D104)</f>
        <v>0</v>
      </c>
      <c r="E105" s="103">
        <f>SUM(E102:E104)</f>
        <v>3</v>
      </c>
      <c r="F105" s="103">
        <f>SUM(F102:F104)</f>
        <v>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28" sqref="D28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01.01.2012 - 30.06.2012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860</v>
      </c>
      <c r="D31" s="523"/>
      <c r="E31" s="523" t="s">
        <v>861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7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01.01.2012 - 30.06.2012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2012-07-12T14:13:26Z</cp:lastPrinted>
  <dcterms:created xsi:type="dcterms:W3CDTF">2000-06-29T12:02:40Z</dcterms:created>
  <dcterms:modified xsi:type="dcterms:W3CDTF">2012-07-12T14:13:42Z</dcterms:modified>
  <cp:category/>
  <cp:version/>
  <cp:contentType/>
  <cp:contentStatus/>
</cp:coreProperties>
</file>